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40"/>
  </bookViews>
  <sheets>
    <sheet name="연가일수 계산식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L6" i="1"/>
  <c r="M6" i="1"/>
  <c r="I5" i="1"/>
  <c r="H5" i="1"/>
  <c r="L9" i="1" l="1"/>
  <c r="I3" i="1" l="1"/>
  <c r="H3" i="1"/>
  <c r="F3" i="1"/>
  <c r="K3" i="1" l="1"/>
  <c r="G4" i="1"/>
  <c r="K4" i="1"/>
  <c r="G5" i="1"/>
  <c r="K6" i="1"/>
  <c r="N5" i="1"/>
  <c r="O5" i="1" s="1"/>
  <c r="G6" i="1"/>
  <c r="K5" i="1"/>
  <c r="G3" i="1"/>
  <c r="N9" i="1"/>
  <c r="P5" i="1" l="1"/>
  <c r="P6" i="1"/>
  <c r="Q6" i="1" s="1"/>
  <c r="N3" i="1"/>
  <c r="O3" i="1" s="1"/>
  <c r="P3" i="1" s="1"/>
  <c r="P4" i="1" l="1"/>
  <c r="R4" i="1" s="1"/>
  <c r="Q3" i="1"/>
  <c r="R6" i="1"/>
  <c r="R5" i="1"/>
  <c r="N10" i="1" l="1"/>
  <c r="R3" i="1"/>
</calcChain>
</file>

<file path=xl/sharedStrings.xml><?xml version="1.0" encoding="utf-8"?>
<sst xmlns="http://schemas.openxmlformats.org/spreadsheetml/2006/main" count="26" uniqueCount="23">
  <si>
    <t>연가일수</t>
    <phoneticPr fontId="1" type="noConversion"/>
  </si>
  <si>
    <t>근속연수</t>
    <phoneticPr fontId="1" type="noConversion"/>
  </si>
  <si>
    <t>입사일자</t>
    <phoneticPr fontId="1" type="noConversion"/>
  </si>
  <si>
    <t>기준일자</t>
    <phoneticPr fontId="1" type="noConversion"/>
  </si>
  <si>
    <t>사용일수</t>
    <phoneticPr fontId="1" type="noConversion"/>
  </si>
  <si>
    <t>잔여일수</t>
    <phoneticPr fontId="1" type="noConversion"/>
  </si>
  <si>
    <t>~</t>
    <phoneticPr fontId="1" type="noConversion"/>
  </si>
  <si>
    <t>성명</t>
    <phoneticPr fontId="1" type="noConversion"/>
  </si>
  <si>
    <t>홍길동</t>
    <phoneticPr fontId="1" type="noConversion"/>
  </si>
  <si>
    <t>올해년도</t>
    <phoneticPr fontId="1" type="noConversion"/>
  </si>
  <si>
    <t>※</t>
    <phoneticPr fontId="1" type="noConversion"/>
  </si>
  <si>
    <r>
      <t xml:space="preserve">출처 : </t>
    </r>
    <r>
      <rPr>
        <b/>
        <sz val="11"/>
        <color theme="1"/>
        <rFont val="맑은 고딕"/>
        <family val="3"/>
        <charset val="129"/>
        <scheme val="minor"/>
      </rPr>
      <t>Social Welfare Thorn News</t>
    </r>
    <phoneticPr fontId="1" type="noConversion"/>
  </si>
  <si>
    <t>http://jshever.tistory.com</t>
    <phoneticPr fontId="1" type="noConversion"/>
  </si>
  <si>
    <t>http://www.welfareact.net</t>
    <phoneticPr fontId="1" type="noConversion"/>
  </si>
  <si>
    <t>님의</t>
    <phoneticPr fontId="1" type="noConversion"/>
  </si>
  <si>
    <t>연가일수는</t>
    <phoneticPr fontId="1" type="noConversion"/>
  </si>
  <si>
    <t>약</t>
    <phoneticPr fontId="1" type="noConversion"/>
  </si>
  <si>
    <t>①</t>
    <phoneticPr fontId="1" type="noConversion"/>
  </si>
  <si>
    <t>반드시 전년도 연가 사용일수를 입력하셔 정확한 계산이 됩니다.</t>
    <phoneticPr fontId="1" type="noConversion"/>
  </si>
  <si>
    <t>②</t>
    <phoneticPr fontId="1" type="noConversion"/>
  </si>
  <si>
    <t>당해연도 연가일수는 회계연도 기준시의 추정 연가일수 입니다.</t>
    <phoneticPr fontId="1" type="noConversion"/>
  </si>
  <si>
    <t>31일</t>
    <phoneticPr fontId="1" type="noConversion"/>
  </si>
  <si>
    <t>입니다.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</si>
</sst>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년&quot;"/>
    <numFmt numFmtId="177" formatCode="#&quot;월&quot;"/>
    <numFmt numFmtId="178" formatCode="#&quot;일&quot;"/>
    <numFmt numFmtId="179" formatCode="0.0&quot;일&quot;"/>
    <numFmt numFmtId="180" formatCode="0.000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>
      <alignment vertical="center"/>
    </xf>
    <xf numFmtId="179" fontId="0" fillId="2" borderId="6" xfId="0" applyNumberForma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7" fontId="0" fillId="2" borderId="16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7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176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8" fontId="8" fillId="4" borderId="0" xfId="0" applyNumberFormat="1" applyFont="1" applyFill="1" applyAlignment="1">
      <alignment horizontal="center" vertical="center"/>
    </xf>
    <xf numFmtId="179" fontId="0" fillId="2" borderId="23" xfId="0" applyNumberFormat="1" applyFill="1" applyBorder="1" applyAlignment="1">
      <alignment horizontal="center" vertical="center"/>
    </xf>
    <xf numFmtId="180" fontId="5" fillId="5" borderId="23" xfId="0" applyNumberFormat="1" applyFont="1" applyFill="1" applyBorder="1" applyAlignment="1" applyProtection="1">
      <alignment horizontal="center" vertical="center"/>
      <protection locked="0"/>
    </xf>
    <xf numFmtId="180" fontId="5" fillId="5" borderId="6" xfId="0" applyNumberFormat="1" applyFont="1" applyFill="1" applyBorder="1" applyAlignment="1" applyProtection="1">
      <alignment horizontal="center" vertical="center"/>
      <protection locked="0"/>
    </xf>
    <xf numFmtId="180" fontId="5" fillId="5" borderId="8" xfId="0" applyNumberFormat="1" applyFont="1" applyFill="1" applyBorder="1" applyAlignment="1" applyProtection="1">
      <alignment horizontal="center" vertical="center"/>
      <protection locked="0"/>
    </xf>
    <xf numFmtId="179" fontId="9" fillId="2" borderId="22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8" fontId="0" fillId="2" borderId="24" xfId="0" applyNumberFormat="1" applyFill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76" fontId="6" fillId="5" borderId="10" xfId="0" applyNumberFormat="1" applyFont="1" applyFill="1" applyBorder="1" applyAlignment="1" applyProtection="1">
      <alignment horizontal="center" vertical="center"/>
      <protection locked="0"/>
    </xf>
    <xf numFmtId="176" fontId="6" fillId="5" borderId="6" xfId="0" applyNumberFormat="1" applyFont="1" applyFill="1" applyBorder="1" applyAlignment="1" applyProtection="1">
      <alignment horizontal="center" vertical="center"/>
      <protection locked="0"/>
    </xf>
    <xf numFmtId="176" fontId="6" fillId="5" borderId="8" xfId="0" applyNumberFormat="1" applyFont="1" applyFill="1" applyBorder="1" applyAlignment="1" applyProtection="1">
      <alignment horizontal="center" vertical="center"/>
      <protection locked="0"/>
    </xf>
    <xf numFmtId="177" fontId="6" fillId="5" borderId="10" xfId="0" applyNumberFormat="1" applyFont="1" applyFill="1" applyBorder="1" applyAlignment="1" applyProtection="1">
      <alignment horizontal="center" vertical="center"/>
      <protection locked="0"/>
    </xf>
    <xf numFmtId="177" fontId="6" fillId="5" borderId="6" xfId="0" applyNumberFormat="1" applyFont="1" applyFill="1" applyBorder="1" applyAlignment="1" applyProtection="1">
      <alignment horizontal="center" vertical="center"/>
      <protection locked="0"/>
    </xf>
    <xf numFmtId="177" fontId="6" fillId="5" borderId="8" xfId="0" applyNumberFormat="1" applyFont="1" applyFill="1" applyBorder="1" applyAlignment="1" applyProtection="1">
      <alignment horizontal="center" vertical="center"/>
      <protection locked="0"/>
    </xf>
    <xf numFmtId="178" fontId="6" fillId="5" borderId="10" xfId="0" applyNumberFormat="1" applyFont="1" applyFill="1" applyBorder="1" applyAlignment="1" applyProtection="1">
      <alignment horizontal="center" vertical="center"/>
      <protection locked="0"/>
    </xf>
    <xf numFmtId="178" fontId="6" fillId="5" borderId="6" xfId="0" applyNumberFormat="1" applyFont="1" applyFill="1" applyBorder="1" applyAlignment="1" applyProtection="1">
      <alignment horizontal="center" vertical="center"/>
      <protection locked="0"/>
    </xf>
    <xf numFmtId="178" fontId="6" fillId="5" borderId="8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>
      <alignment vertical="center"/>
    </xf>
    <xf numFmtId="0" fontId="0" fillId="6" borderId="2" xfId="0" applyFill="1" applyBorder="1" applyAlignment="1">
      <alignment horizontal="left" vertical="center"/>
    </xf>
    <xf numFmtId="176" fontId="0" fillId="6" borderId="2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178" fontId="0" fillId="6" borderId="2" xfId="0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176" fontId="0" fillId="6" borderId="0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4" fillId="6" borderId="0" xfId="1" applyFill="1" applyAlignment="1">
      <alignment horizontal="left" vertical="center"/>
    </xf>
    <xf numFmtId="0" fontId="4" fillId="6" borderId="0" xfId="1" applyFill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FFFF"/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shever.tistory.com/" TargetMode="External"/><Relationship Id="rId1" Type="http://schemas.openxmlformats.org/officeDocument/2006/relationships/hyperlink" Target="http://www.welfareac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115" zoomScaleNormal="115" workbookViewId="0">
      <selection activeCell="B3" sqref="B3:B6"/>
    </sheetView>
  </sheetViews>
  <sheetFormatPr defaultRowHeight="16.5" x14ac:dyDescent="0.3"/>
  <cols>
    <col min="1" max="1" width="5.875" customWidth="1"/>
    <col min="3" max="3" width="8.125" bestFit="1" customWidth="1"/>
    <col min="4" max="5" width="5.875" bestFit="1" customWidth="1"/>
    <col min="6" max="6" width="11.125" customWidth="1"/>
    <col min="7" max="7" width="7.375" bestFit="1" customWidth="1"/>
    <col min="8" max="9" width="5.375" bestFit="1" customWidth="1"/>
    <col min="10" max="10" width="2.875" bestFit="1" customWidth="1"/>
    <col min="11" max="11" width="7.375" bestFit="1" customWidth="1"/>
    <col min="12" max="13" width="5.375" bestFit="1" customWidth="1"/>
    <col min="14" max="14" width="11.625" bestFit="1" customWidth="1"/>
    <col min="15" max="15" width="5.375" bestFit="1" customWidth="1"/>
    <col min="16" max="16" width="8.875" bestFit="1" customWidth="1"/>
  </cols>
  <sheetData>
    <row r="1" spans="1:19" s="1" customFormat="1" ht="20.100000000000001" customHeight="1" x14ac:dyDescent="0.3">
      <c r="A1" s="56"/>
      <c r="B1" s="57"/>
      <c r="C1" s="58"/>
      <c r="D1" s="59"/>
      <c r="E1" s="60"/>
      <c r="F1" s="61"/>
      <c r="G1" s="58"/>
      <c r="H1" s="59"/>
      <c r="I1" s="60"/>
      <c r="J1" s="60"/>
      <c r="K1" s="58"/>
      <c r="L1" s="59"/>
      <c r="M1" s="60"/>
      <c r="N1" s="62"/>
      <c r="O1" s="62"/>
      <c r="P1" s="63"/>
      <c r="Q1" s="64"/>
      <c r="R1" s="65"/>
      <c r="S1" s="56"/>
    </row>
    <row r="2" spans="1:19" ht="20.100000000000001" customHeight="1" thickBot="1" x14ac:dyDescent="0.35">
      <c r="A2" s="66"/>
      <c r="B2" s="19" t="s">
        <v>7</v>
      </c>
      <c r="C2" s="35" t="s">
        <v>2</v>
      </c>
      <c r="D2" s="35"/>
      <c r="E2" s="35"/>
      <c r="F2" s="20" t="s">
        <v>9</v>
      </c>
      <c r="G2" s="35" t="s">
        <v>3</v>
      </c>
      <c r="H2" s="35"/>
      <c r="I2" s="35"/>
      <c r="J2" s="35"/>
      <c r="K2" s="35"/>
      <c r="L2" s="35"/>
      <c r="M2" s="35"/>
      <c r="N2" s="20" t="s">
        <v>1</v>
      </c>
      <c r="O2" s="35" t="s">
        <v>0</v>
      </c>
      <c r="P2" s="35"/>
      <c r="Q2" s="20" t="s">
        <v>4</v>
      </c>
      <c r="R2" s="21" t="s">
        <v>5</v>
      </c>
      <c r="S2" s="66"/>
    </row>
    <row r="3" spans="1:19" ht="20.100000000000001" customHeight="1" thickTop="1" x14ac:dyDescent="0.3">
      <c r="A3" s="66"/>
      <c r="B3" s="44" t="s">
        <v>8</v>
      </c>
      <c r="C3" s="47">
        <v>2017</v>
      </c>
      <c r="D3" s="50">
        <v>5</v>
      </c>
      <c r="E3" s="53">
        <v>29</v>
      </c>
      <c r="F3" s="41">
        <f ca="1">YEAR(TODAY())</f>
        <v>2018</v>
      </c>
      <c r="G3" s="4">
        <f ca="1">IF(C3=F3,"-",F3-1)</f>
        <v>2017</v>
      </c>
      <c r="H3" s="5">
        <f>D3</f>
        <v>5</v>
      </c>
      <c r="I3" s="6">
        <f>E3</f>
        <v>29</v>
      </c>
      <c r="J3" s="6" t="s">
        <v>6</v>
      </c>
      <c r="K3" s="7">
        <f ca="1">IF(C3=F3,"-",F3-1)</f>
        <v>2017</v>
      </c>
      <c r="L3" s="5">
        <v>12</v>
      </c>
      <c r="M3" s="8" t="s">
        <v>21</v>
      </c>
      <c r="N3" s="40" t="str">
        <f ca="1">IF(OR(F3-C3-1&lt;1,G3="-"), "1년 미만", F3-C3-1)</f>
        <v>1년 미만</v>
      </c>
      <c r="O3" s="42">
        <f ca="1">IF(G3="-","-",IF(N3="1년 미만",11,IF(N3=1,15,IF(N3=2,15,IF(N3=3,16,IF(N3=4,16,IF(N3=5,17,IF(N3=6,17,IF(N3=7,18,IF(N3=8,18,IF(N3=9,19,IF(N3=10,19,IF(N3=11,20,IF(N3=12,20,IF(N3=13,21,IF(N3=14,21,IF(N3=15,22,IF(N3=16,22,IF(N3=17,23,IF(N3=18,23,IF(N3=19,24,IF(N3=20,24,IF(N3=21,25,IF(N3&gt;21,25,"-"))))))))))))))))))))))))</f>
        <v>11</v>
      </c>
      <c r="P3" s="28">
        <f ca="1">IF(G3="-","-",IF(E3=1,ROUND((L3-H3+1)/12*O3,1),ROUND((L3-H3)/12*O3,1)))</f>
        <v>6.4</v>
      </c>
      <c r="Q3" s="29">
        <f ca="1">P3</f>
        <v>6.4</v>
      </c>
      <c r="R3" s="32">
        <f ca="1">IF(O3="-",0,P3-Q3)</f>
        <v>0</v>
      </c>
      <c r="S3" s="66"/>
    </row>
    <row r="4" spans="1:19" ht="20.100000000000001" customHeight="1" x14ac:dyDescent="0.3">
      <c r="A4" s="66"/>
      <c r="B4" s="44"/>
      <c r="C4" s="47"/>
      <c r="D4" s="50"/>
      <c r="E4" s="53"/>
      <c r="F4" s="41"/>
      <c r="G4" s="9">
        <f ca="1">IF(C3=F3,"-",F3)</f>
        <v>2018</v>
      </c>
      <c r="H4" s="10">
        <v>1</v>
      </c>
      <c r="I4" s="11">
        <v>1</v>
      </c>
      <c r="J4" s="11" t="s">
        <v>6</v>
      </c>
      <c r="K4" s="12">
        <f ca="1">IF(C3=F3,"-",F3)</f>
        <v>2018</v>
      </c>
      <c r="L4" s="10">
        <f>D3</f>
        <v>5</v>
      </c>
      <c r="M4" s="13">
        <f>E3</f>
        <v>29</v>
      </c>
      <c r="N4" s="41"/>
      <c r="O4" s="43"/>
      <c r="P4" s="2">
        <f ca="1">IF(G4="-","-",IF(E3=1,ROUND((L4-H4)/12*O3,1),ROUND((L4-H4+1)/12*O3,1)))</f>
        <v>4.5999999999999996</v>
      </c>
      <c r="Q4" s="30"/>
      <c r="R4" s="33">
        <f ca="1">IF(O3="-",0,P4-Q4)</f>
        <v>4.5999999999999996</v>
      </c>
      <c r="S4" s="66"/>
    </row>
    <row r="5" spans="1:19" ht="20.100000000000001" customHeight="1" x14ac:dyDescent="0.3">
      <c r="A5" s="66"/>
      <c r="B5" s="45"/>
      <c r="C5" s="48"/>
      <c r="D5" s="51"/>
      <c r="E5" s="54"/>
      <c r="F5" s="36"/>
      <c r="G5" s="9">
        <f ca="1">IF(AND(C3-F3&gt;0,D3=1,E3=1),"-",F3)</f>
        <v>2018</v>
      </c>
      <c r="H5" s="10">
        <f>D3</f>
        <v>5</v>
      </c>
      <c r="I5" s="11">
        <f>E3</f>
        <v>29</v>
      </c>
      <c r="J5" s="11" t="s">
        <v>6</v>
      </c>
      <c r="K5" s="12">
        <f ca="1">F3</f>
        <v>2018</v>
      </c>
      <c r="L5" s="10">
        <v>12</v>
      </c>
      <c r="M5" s="13">
        <v>31</v>
      </c>
      <c r="N5" s="36">
        <f ca="1">IF(OR(F3-C3=0),"1년 미만", F3-C3)</f>
        <v>1</v>
      </c>
      <c r="O5" s="38">
        <f ca="1">IF(N5="1년 미만",11,IF(N5=1,15,IF(N5=2,15,IF(N5=3,16,IF(N5=4,16,IF(N5=5,17,IF(N5=6,17,IF(N5=7,18,IF(N5=8,18,IF(N5=9,19,IF(N5=10,19,IF(N5=11,20,IF(N5=12,20,IF(N5=13,21,IF(N5=14,21,IF(N5=15,22,IF(N5=16,22,IF(N5=17,23,IF(N5=18,23,IF(N5=19,24,IF(N5=20,24,IF(N5=21,25,IF(N5&gt;21,25)))))))))))))))))))))))</f>
        <v>15</v>
      </c>
      <c r="P5" s="2">
        <f ca="1">IF(E3=1,ROUND((L5-H5+1)/12*O5,1),ROUND((L5-H5)/12*O5,1))</f>
        <v>8.8000000000000007</v>
      </c>
      <c r="Q5" s="30"/>
      <c r="R5" s="33">
        <f ca="1">IF(G5="-",0,P5-Q5)</f>
        <v>8.8000000000000007</v>
      </c>
      <c r="S5" s="66"/>
    </row>
    <row r="6" spans="1:19" ht="20.100000000000001" customHeight="1" x14ac:dyDescent="0.3">
      <c r="A6" s="66"/>
      <c r="B6" s="46"/>
      <c r="C6" s="49"/>
      <c r="D6" s="52"/>
      <c r="E6" s="55"/>
      <c r="F6" s="37"/>
      <c r="G6" s="14">
        <f ca="1">IF(AND(D3=1,E3=1),"-",F3+1)</f>
        <v>2019</v>
      </c>
      <c r="H6" s="15">
        <v>1</v>
      </c>
      <c r="I6" s="16">
        <v>1</v>
      </c>
      <c r="J6" s="16" t="s">
        <v>6</v>
      </c>
      <c r="K6" s="17">
        <f ca="1">IF(AND(D3=1,E3=1),"-",F3+1)</f>
        <v>2019</v>
      </c>
      <c r="L6" s="15">
        <f>D3</f>
        <v>5</v>
      </c>
      <c r="M6" s="18">
        <f>E3</f>
        <v>29</v>
      </c>
      <c r="N6" s="37"/>
      <c r="O6" s="39"/>
      <c r="P6" s="3">
        <f ca="1">IF(E3=1,ROUND((L6-H6)/12*O5,1),ROUND((L6-H6+1)/12*O5,1))</f>
        <v>6.3</v>
      </c>
      <c r="Q6" s="31">
        <f ca="1">P6</f>
        <v>6.3</v>
      </c>
      <c r="R6" s="34">
        <f ca="1">P6-Q6</f>
        <v>0</v>
      </c>
      <c r="S6" s="66"/>
    </row>
    <row r="7" spans="1:19" ht="20.100000000000001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x14ac:dyDescent="0.3">
      <c r="A8" s="66"/>
      <c r="B8" s="66"/>
      <c r="C8" s="66"/>
      <c r="D8" s="66"/>
      <c r="E8" s="66"/>
      <c r="F8" s="66"/>
      <c r="G8" s="66"/>
      <c r="H8" s="66"/>
      <c r="I8" s="22"/>
      <c r="J8" s="22"/>
      <c r="K8" s="22"/>
      <c r="L8" s="22"/>
      <c r="M8" s="22"/>
      <c r="N8" s="22"/>
      <c r="O8" s="22"/>
      <c r="P8" s="22"/>
      <c r="Q8" s="22"/>
      <c r="R8" s="22"/>
      <c r="S8" s="66"/>
    </row>
    <row r="9" spans="1:19" ht="20.25" x14ac:dyDescent="0.3">
      <c r="A9" s="66"/>
      <c r="B9" s="67" t="s">
        <v>10</v>
      </c>
      <c r="C9" s="68" t="s">
        <v>11</v>
      </c>
      <c r="D9" s="66"/>
      <c r="E9" s="66"/>
      <c r="F9" s="66"/>
      <c r="G9" s="66"/>
      <c r="H9" s="66"/>
      <c r="I9" s="22"/>
      <c r="J9" s="22"/>
      <c r="K9" s="22"/>
      <c r="L9" s="23" t="str">
        <f>B3</f>
        <v>홍길동</v>
      </c>
      <c r="M9" s="24" t="s">
        <v>14</v>
      </c>
      <c r="N9" s="25">
        <f ca="1">F3</f>
        <v>2018</v>
      </c>
      <c r="O9" s="24" t="s">
        <v>15</v>
      </c>
      <c r="P9" s="24"/>
      <c r="Q9" s="22"/>
      <c r="R9" s="22"/>
      <c r="S9" s="66"/>
    </row>
    <row r="10" spans="1:19" ht="26.25" x14ac:dyDescent="0.3">
      <c r="A10" s="66"/>
      <c r="B10" s="66"/>
      <c r="C10" s="69" t="s">
        <v>12</v>
      </c>
      <c r="D10" s="66"/>
      <c r="E10" s="66"/>
      <c r="F10" s="66"/>
      <c r="G10" s="66"/>
      <c r="H10" s="66"/>
      <c r="I10" s="22"/>
      <c r="J10" s="22"/>
      <c r="K10" s="22"/>
      <c r="L10" s="24"/>
      <c r="M10" s="26" t="s">
        <v>16</v>
      </c>
      <c r="N10" s="27">
        <f ca="1">R4+R5</f>
        <v>13.4</v>
      </c>
      <c r="O10" s="24" t="s">
        <v>22</v>
      </c>
      <c r="P10" s="24"/>
      <c r="Q10" s="22"/>
      <c r="R10" s="22"/>
      <c r="S10" s="66"/>
    </row>
    <row r="11" spans="1:19" x14ac:dyDescent="0.3">
      <c r="A11" s="66"/>
      <c r="B11" s="66"/>
      <c r="C11" s="70" t="s">
        <v>13</v>
      </c>
      <c r="D11" s="66"/>
      <c r="E11" s="66"/>
      <c r="F11" s="66"/>
      <c r="G11" s="66"/>
      <c r="H11" s="6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66"/>
    </row>
    <row r="12" spans="1:19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 t="s">
        <v>17</v>
      </c>
      <c r="K13" s="66" t="s">
        <v>18</v>
      </c>
      <c r="L13" s="66"/>
      <c r="M13" s="66"/>
      <c r="N13" s="66"/>
      <c r="O13" s="66"/>
      <c r="P13" s="66"/>
      <c r="Q13" s="66"/>
      <c r="R13" s="66"/>
      <c r="S13" s="66"/>
    </row>
    <row r="14" spans="1:19" x14ac:dyDescent="0.3">
      <c r="A14" s="66"/>
      <c r="B14" s="66"/>
      <c r="C14" s="66"/>
      <c r="D14" s="66"/>
      <c r="E14" s="66"/>
      <c r="F14" s="66"/>
      <c r="G14" s="66"/>
      <c r="H14" s="66"/>
      <c r="I14" s="66"/>
      <c r="J14" s="66" t="s">
        <v>19</v>
      </c>
      <c r="K14" s="66" t="s">
        <v>20</v>
      </c>
      <c r="L14" s="66"/>
      <c r="M14" s="66"/>
      <c r="N14" s="66"/>
      <c r="O14" s="66"/>
      <c r="P14" s="66"/>
      <c r="Q14" s="66"/>
      <c r="R14" s="66"/>
      <c r="S14" s="66"/>
    </row>
    <row r="15" spans="1:19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</sheetData>
  <sheetProtection algorithmName="SHA-512" hashValue="WIOomJggOX4UQECMmvS3gWUrNBTWp95GZbgOmIJWaJ1bMQnjWRUBQjuJfgp+Be1xw5e+5SqeUYhxhVrRl2baMg==" saltValue="BD8KnsbuDwEXFX/coT/5ug==" spinCount="100000" sheet="1" selectLockedCells="1"/>
  <mergeCells count="12">
    <mergeCell ref="B3:B6"/>
    <mergeCell ref="C3:C6"/>
    <mergeCell ref="D3:D6"/>
    <mergeCell ref="E3:E6"/>
    <mergeCell ref="F3:F6"/>
    <mergeCell ref="C2:E2"/>
    <mergeCell ref="G2:M2"/>
    <mergeCell ref="N5:N6"/>
    <mergeCell ref="O5:O6"/>
    <mergeCell ref="O2:P2"/>
    <mergeCell ref="N3:N4"/>
    <mergeCell ref="O3:O4"/>
  </mergeCells>
  <phoneticPr fontId="1" type="noConversion"/>
  <dataValidations count="1">
    <dataValidation type="whole" operator="lessThanOrEqual" allowBlank="1" showInputMessage="1" showErrorMessage="1" promptTitle="입사일자 오류" prompt="입사연도가 맞지 않습니다._x000a_당해연도 이전으로 입력해주세요." sqref="C3:C6">
      <formula1>F3</formula1>
    </dataValidation>
  </dataValidations>
  <hyperlinks>
    <hyperlink ref="C11" r:id="rId1"/>
    <hyperlink ref="C10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연가일수 계산식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관장</dc:creator>
  <cp:lastModifiedBy>관장</cp:lastModifiedBy>
  <dcterms:created xsi:type="dcterms:W3CDTF">2018-07-06T05:53:31Z</dcterms:created>
  <dcterms:modified xsi:type="dcterms:W3CDTF">2018-07-13T10:24:31Z</dcterms:modified>
</cp:coreProperties>
</file>